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725" windowHeight="8700" activeTab="0"/>
  </bookViews>
  <sheets>
    <sheet name="Calculating duty + VAT" sheetId="1" r:id="rId1"/>
  </sheets>
  <definedNames/>
  <calcPr fullCalcOnLoad="1"/>
</workbook>
</file>

<file path=xl/sharedStrings.xml><?xml version="1.0" encoding="utf-8"?>
<sst xmlns="http://schemas.openxmlformats.org/spreadsheetml/2006/main" count="61" uniqueCount="22">
  <si>
    <t>Insert volume (in ml)</t>
  </si>
  <si>
    <t>Insert abv (in %)</t>
  </si>
  <si>
    <t>Beer</t>
  </si>
  <si>
    <t>i.e. 440ml can - insert 440</t>
  </si>
  <si>
    <t>Spirits</t>
  </si>
  <si>
    <t>i.e. 70cl bottle - insert 700</t>
  </si>
  <si>
    <t>Still cider and perry</t>
  </si>
  <si>
    <t>Sparkling cider and perry</t>
  </si>
  <si>
    <t>Wine and made-wine</t>
  </si>
  <si>
    <t>ABV</t>
  </si>
  <si>
    <t>Factor</t>
  </si>
  <si>
    <t>i.e. 1l bottle - insert 1000</t>
  </si>
  <si>
    <t>&lt; this is a result. Do not enter a value.</t>
  </si>
  <si>
    <t>Duty + VAT floor price:</t>
  </si>
  <si>
    <r>
      <t xml:space="preserve">Low Strength Beer  </t>
    </r>
    <r>
      <rPr>
        <b/>
        <sz val="11"/>
        <rFont val="Arial"/>
        <family val="2"/>
      </rPr>
      <t>(exceeding 1.2% abv, not exceeding 2.8% abv)</t>
    </r>
  </si>
  <si>
    <t>Duty + VAT floor price calculator 2013</t>
  </si>
  <si>
    <t xml:space="preserve">Sparkling wine and made-wine </t>
  </si>
  <si>
    <r>
      <t xml:space="preserve">High Strength Beer </t>
    </r>
    <r>
      <rPr>
        <b/>
        <sz val="11"/>
        <rFont val="Arial"/>
        <family val="2"/>
      </rPr>
      <t>(exceeding 7.5% abv)</t>
    </r>
  </si>
  <si>
    <t>e.g. 4.4% abv - insert '4.4'</t>
  </si>
  <si>
    <t>e.g. 5.5% abv - insert '5.5'</t>
  </si>
  <si>
    <t>e.g. 13.5% abv - insert '13.5'</t>
  </si>
  <si>
    <t>e.g. 37.5% abv - insert '37.5'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</si>
</sst>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9">
    <font>
      <sz val="10"/>
      <name val="Arial"/>
      <family val="0"/>
    </font>
    <font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sz val="16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0"/>
      <color theme="0"/>
      <name val="Arial"/>
      <family val="2"/>
    </font>
    <font>
      <sz val="16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 style="thick"/>
      <top/>
      <bottom/>
    </border>
    <border>
      <left style="thick"/>
      <right style="thick"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13" xfId="0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5" xfId="0" applyFont="1" applyFill="1" applyBorder="1" applyAlignment="1">
      <alignment/>
    </xf>
    <xf numFmtId="164" fontId="3" fillId="35" borderId="12" xfId="0" applyNumberFormat="1" applyFont="1" applyFill="1" applyBorder="1" applyAlignment="1">
      <alignment/>
    </xf>
    <xf numFmtId="0" fontId="45" fillId="36" borderId="12" xfId="0" applyFont="1" applyFill="1" applyBorder="1" applyAlignment="1">
      <alignment/>
    </xf>
    <xf numFmtId="0" fontId="46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4" fillId="34" borderId="17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5" fillId="37" borderId="16" xfId="0" applyFont="1" applyFill="1" applyBorder="1" applyAlignment="1">
      <alignment/>
    </xf>
    <xf numFmtId="0" fontId="5" fillId="38" borderId="16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Alignment="1">
      <alignment/>
    </xf>
    <xf numFmtId="0" fontId="48" fillId="34" borderId="0" xfId="0" applyFont="1" applyFill="1" applyBorder="1" applyAlignment="1">
      <alignment/>
    </xf>
    <xf numFmtId="0" fontId="45" fillId="34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4" borderId="1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164" fontId="7" fillId="33" borderId="0" xfId="0" applyNumberFormat="1" applyFont="1" applyFill="1" applyAlignment="1">
      <alignment/>
    </xf>
    <xf numFmtId="0" fontId="7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B3">
      <selection activeCell="F5" sqref="F5"/>
    </sheetView>
  </sheetViews>
  <sheetFormatPr defaultColWidth="9.140625" defaultRowHeight="12.75"/>
  <cols>
    <col min="1" max="1" width="7.8515625" style="1" hidden="1" customWidth="1"/>
    <col min="2" max="2" width="29.8515625" style="1" customWidth="1"/>
    <col min="3" max="3" width="9.8515625" style="1" bestFit="1" customWidth="1"/>
    <col min="4" max="4" width="2.421875" style="1" customWidth="1"/>
    <col min="5" max="5" width="24.140625" style="1" bestFit="1" customWidth="1"/>
    <col min="6" max="6" width="9.140625" style="1" customWidth="1"/>
    <col min="7" max="7" width="4.140625" style="1" customWidth="1"/>
    <col min="8" max="8" width="33.140625" style="6" customWidth="1"/>
    <col min="9" max="9" width="9.140625" style="6" customWidth="1"/>
    <col min="10" max="10" width="2.7109375" style="6" customWidth="1"/>
    <col min="11" max="11" width="21.00390625" style="6" customWidth="1"/>
    <col min="12" max="12" width="9.140625" style="6" customWidth="1"/>
    <col min="13" max="13" width="2.8515625" style="6" customWidth="1"/>
    <col min="14" max="14" width="9.140625" style="6" customWidth="1"/>
    <col min="15" max="15" width="9.140625" style="1" customWidth="1"/>
    <col min="16" max="16384" width="9.140625" style="1" customWidth="1"/>
  </cols>
  <sheetData>
    <row r="1" spans="1:2" ht="26.25" customHeight="1" hidden="1">
      <c r="A1" s="25"/>
      <c r="B1" s="26" t="s">
        <v>15</v>
      </c>
    </row>
    <row r="2" ht="27.75" customHeight="1" hidden="1" thickBot="1"/>
    <row r="3" spans="2:15" ht="19.5" thickBot="1" thickTop="1">
      <c r="B3" s="20" t="s">
        <v>2</v>
      </c>
      <c r="C3" s="21"/>
      <c r="D3" s="21"/>
      <c r="E3" s="21"/>
      <c r="F3" s="21"/>
      <c r="G3" s="22"/>
      <c r="N3" s="6" t="s">
        <v>9</v>
      </c>
      <c r="O3" s="1" t="s">
        <v>10</v>
      </c>
    </row>
    <row r="4" spans="2:15" ht="3.75" customHeight="1" thickBot="1" thickTop="1">
      <c r="B4" s="3"/>
      <c r="C4" s="4"/>
      <c r="D4" s="4"/>
      <c r="E4" s="4"/>
      <c r="F4" s="4"/>
      <c r="G4" s="5"/>
      <c r="N4" s="6">
        <v>0</v>
      </c>
      <c r="O4" s="1">
        <v>0</v>
      </c>
    </row>
    <row r="5" spans="2:15" ht="21.75" thickBot="1" thickTop="1">
      <c r="B5" s="7" t="s">
        <v>0</v>
      </c>
      <c r="C5" s="8"/>
      <c r="D5" s="9"/>
      <c r="E5" s="10" t="s">
        <v>1</v>
      </c>
      <c r="F5" s="8"/>
      <c r="G5" s="5"/>
      <c r="N5" s="6">
        <v>1.2</v>
      </c>
      <c r="O5" s="1">
        <v>0.8893</v>
      </c>
    </row>
    <row r="6" spans="2:15" s="33" customFormat="1" ht="15.75" thickTop="1">
      <c r="B6" s="34" t="s">
        <v>3</v>
      </c>
      <c r="C6" s="35"/>
      <c r="D6" s="35"/>
      <c r="E6" s="35" t="s">
        <v>18</v>
      </c>
      <c r="F6" s="35"/>
      <c r="G6" s="36"/>
      <c r="H6" s="38"/>
      <c r="I6" s="38"/>
      <c r="J6" s="38"/>
      <c r="K6" s="38"/>
      <c r="L6" s="38"/>
      <c r="M6" s="38"/>
      <c r="N6" s="38">
        <v>4.1</v>
      </c>
      <c r="O6" s="33">
        <v>1.223</v>
      </c>
    </row>
    <row r="7" spans="2:15" ht="12" customHeight="1" thickBot="1">
      <c r="B7" s="3"/>
      <c r="C7" s="29">
        <f>(C5/1000)*F5*0.1908*1.2</f>
        <v>0</v>
      </c>
      <c r="D7" s="4"/>
      <c r="E7" s="4"/>
      <c r="F7" s="4"/>
      <c r="G7" s="5"/>
      <c r="N7" s="6">
        <v>5.6</v>
      </c>
      <c r="O7" s="1">
        <v>2.8865</v>
      </c>
    </row>
    <row r="8" spans="2:15" ht="19.5" thickBot="1" thickTop="1">
      <c r="B8" s="19" t="s">
        <v>13</v>
      </c>
      <c r="C8" s="18">
        <f>ROUNDUP(C7,2)</f>
        <v>0</v>
      </c>
      <c r="D8" s="35" t="s">
        <v>12</v>
      </c>
      <c r="E8" s="4"/>
      <c r="F8" s="4"/>
      <c r="G8" s="5"/>
      <c r="N8" s="6">
        <v>15.1</v>
      </c>
      <c r="O8" s="1">
        <v>3.8482</v>
      </c>
    </row>
    <row r="9" spans="2:15" ht="14.25" thickBot="1" thickTop="1">
      <c r="B9" s="3"/>
      <c r="C9" s="4"/>
      <c r="D9" s="4"/>
      <c r="E9" s="4"/>
      <c r="F9" s="4"/>
      <c r="G9" s="5"/>
      <c r="N9" s="6">
        <v>22.1</v>
      </c>
      <c r="O9" s="2">
        <f>F40/100*27.66</f>
        <v>0</v>
      </c>
    </row>
    <row r="10" spans="2:15" ht="19.5" thickBot="1" thickTop="1">
      <c r="B10" s="28" t="s">
        <v>17</v>
      </c>
      <c r="C10" s="21"/>
      <c r="D10" s="21"/>
      <c r="E10" s="21"/>
      <c r="F10" s="21"/>
      <c r="G10" s="22"/>
      <c r="N10" s="6">
        <v>2000</v>
      </c>
      <c r="O10" s="2">
        <f>O9</f>
        <v>0</v>
      </c>
    </row>
    <row r="11" spans="2:7" ht="6" customHeight="1" thickBot="1" thickTop="1">
      <c r="B11" s="3"/>
      <c r="C11" s="4"/>
      <c r="D11" s="4"/>
      <c r="E11" s="4"/>
      <c r="F11" s="4"/>
      <c r="G11" s="5"/>
    </row>
    <row r="12" spans="2:7" ht="21.75" thickBot="1" thickTop="1">
      <c r="B12" s="7" t="s">
        <v>0</v>
      </c>
      <c r="C12" s="8"/>
      <c r="D12" s="9"/>
      <c r="E12" s="10" t="s">
        <v>1</v>
      </c>
      <c r="F12" s="8"/>
      <c r="G12" s="5"/>
    </row>
    <row r="13" spans="2:15" s="33" customFormat="1" ht="15.75" thickTop="1">
      <c r="B13" s="34" t="s">
        <v>3</v>
      </c>
      <c r="C13" s="35"/>
      <c r="D13" s="35"/>
      <c r="E13" s="35" t="s">
        <v>18</v>
      </c>
      <c r="F13" s="35"/>
      <c r="G13" s="36"/>
      <c r="H13" s="38"/>
      <c r="I13" s="38"/>
      <c r="J13" s="38"/>
      <c r="K13" s="38"/>
      <c r="L13" s="38"/>
      <c r="M13" s="38"/>
      <c r="N13" s="38" t="s">
        <v>9</v>
      </c>
      <c r="O13" s="33" t="s">
        <v>10</v>
      </c>
    </row>
    <row r="14" spans="2:15" ht="12.75" customHeight="1" thickBot="1">
      <c r="B14" s="3"/>
      <c r="C14" s="29">
        <f>(C12/1000)*F12*0.2477*1.2</f>
        <v>0</v>
      </c>
      <c r="D14" s="4"/>
      <c r="E14" s="4"/>
      <c r="F14" s="4"/>
      <c r="G14" s="5"/>
      <c r="N14" s="6">
        <v>0</v>
      </c>
      <c r="O14" s="1">
        <v>0</v>
      </c>
    </row>
    <row r="15" spans="2:15" ht="19.5" thickBot="1" thickTop="1">
      <c r="B15" s="27" t="s">
        <v>13</v>
      </c>
      <c r="C15" s="18">
        <f>ROUNDUP(C14,2)</f>
        <v>0</v>
      </c>
      <c r="D15" s="35" t="s">
        <v>12</v>
      </c>
      <c r="E15" s="4"/>
      <c r="F15" s="4"/>
      <c r="G15" s="5"/>
      <c r="N15" s="6">
        <v>1.2</v>
      </c>
      <c r="O15" s="1">
        <v>0.8893</v>
      </c>
    </row>
    <row r="16" spans="2:15" ht="14.25" thickBot="1" thickTop="1">
      <c r="B16" s="15"/>
      <c r="C16" s="16"/>
      <c r="D16" s="17"/>
      <c r="E16" s="16"/>
      <c r="F16" s="16"/>
      <c r="G16" s="11"/>
      <c r="N16" s="6">
        <v>4.1</v>
      </c>
      <c r="O16" s="1">
        <v>1.1223</v>
      </c>
    </row>
    <row r="17" spans="2:15" ht="24" customHeight="1" thickBot="1" thickTop="1">
      <c r="B17" s="28" t="s">
        <v>14</v>
      </c>
      <c r="C17" s="21"/>
      <c r="D17" s="21"/>
      <c r="E17" s="21"/>
      <c r="F17" s="21"/>
      <c r="G17" s="22"/>
      <c r="N17" s="6">
        <v>5.6</v>
      </c>
      <c r="O17" s="1">
        <v>2.7946</v>
      </c>
    </row>
    <row r="18" spans="2:15" ht="27.75" customHeight="1" thickBot="1" thickTop="1">
      <c r="B18" s="3"/>
      <c r="C18" s="4"/>
      <c r="D18" s="4"/>
      <c r="E18" s="4"/>
      <c r="F18" s="4"/>
      <c r="G18" s="5"/>
      <c r="N18" s="6">
        <v>8.6</v>
      </c>
      <c r="O18" s="1">
        <v>3.6972</v>
      </c>
    </row>
    <row r="19" spans="2:15" ht="21.75" thickBot="1" thickTop="1">
      <c r="B19" s="7" t="s">
        <v>0</v>
      </c>
      <c r="C19" s="8"/>
      <c r="D19" s="9"/>
      <c r="E19" s="10" t="s">
        <v>1</v>
      </c>
      <c r="F19" s="8"/>
      <c r="G19" s="5"/>
      <c r="N19" s="6">
        <v>15.1</v>
      </c>
      <c r="O19" s="1">
        <v>3.8482</v>
      </c>
    </row>
    <row r="20" spans="2:15" s="33" customFormat="1" ht="15.75" thickTop="1">
      <c r="B20" s="34" t="s">
        <v>3</v>
      </c>
      <c r="C20" s="35"/>
      <c r="D20" s="35"/>
      <c r="E20" s="35" t="s">
        <v>18</v>
      </c>
      <c r="F20" s="35"/>
      <c r="G20" s="36"/>
      <c r="H20" s="38"/>
      <c r="I20" s="38"/>
      <c r="J20" s="38"/>
      <c r="K20" s="38"/>
      <c r="L20" s="38"/>
      <c r="M20" s="38"/>
      <c r="N20" s="38">
        <v>22.1</v>
      </c>
      <c r="O20" s="37">
        <f>F51/100*27.66</f>
        <v>0</v>
      </c>
    </row>
    <row r="21" spans="2:7" ht="10.5" customHeight="1" thickBot="1">
      <c r="B21" s="3"/>
      <c r="C21" s="29">
        <f>(C19/1000)*F19*0.0842*1.2</f>
        <v>0</v>
      </c>
      <c r="D21" s="4"/>
      <c r="E21" s="4"/>
      <c r="F21" s="4"/>
      <c r="G21" s="5"/>
    </row>
    <row r="22" spans="2:7" ht="19.5" thickBot="1" thickTop="1">
      <c r="B22" s="27" t="s">
        <v>13</v>
      </c>
      <c r="C22" s="18">
        <f>ROUNDUP(C21,2)</f>
        <v>0</v>
      </c>
      <c r="D22" s="35" t="s">
        <v>12</v>
      </c>
      <c r="E22" s="4"/>
      <c r="F22" s="4"/>
      <c r="G22" s="5"/>
    </row>
    <row r="23" spans="2:7" ht="14.25" thickBot="1" thickTop="1">
      <c r="B23" s="15"/>
      <c r="C23" s="16"/>
      <c r="D23" s="16"/>
      <c r="E23" s="16"/>
      <c r="F23" s="16"/>
      <c r="G23" s="11"/>
    </row>
    <row r="24" spans="2:7" ht="19.5" thickBot="1" thickTop="1">
      <c r="B24" s="20" t="s">
        <v>6</v>
      </c>
      <c r="C24" s="24"/>
      <c r="D24" s="24"/>
      <c r="E24" s="24"/>
      <c r="F24" s="24"/>
      <c r="G24" s="22"/>
    </row>
    <row r="25" spans="2:7" ht="6" customHeight="1" thickBot="1" thickTop="1">
      <c r="B25" s="13"/>
      <c r="C25" s="10"/>
      <c r="D25" s="10"/>
      <c r="E25" s="10"/>
      <c r="F25" s="10"/>
      <c r="G25" s="5"/>
    </row>
    <row r="26" spans="2:7" ht="19.5" thickBot="1" thickTop="1">
      <c r="B26" s="7" t="s">
        <v>0</v>
      </c>
      <c r="C26" s="8"/>
      <c r="D26" s="10"/>
      <c r="E26" s="10" t="s">
        <v>1</v>
      </c>
      <c r="F26" s="8"/>
      <c r="G26" s="5"/>
    </row>
    <row r="27" spans="2:14" s="33" customFormat="1" ht="15.75" thickTop="1">
      <c r="B27" s="34" t="s">
        <v>11</v>
      </c>
      <c r="C27" s="35"/>
      <c r="D27" s="35"/>
      <c r="E27" s="35" t="s">
        <v>19</v>
      </c>
      <c r="F27" s="35"/>
      <c r="G27" s="36"/>
      <c r="H27" s="38"/>
      <c r="I27" s="38"/>
      <c r="J27" s="38"/>
      <c r="K27" s="38"/>
      <c r="L27" s="38"/>
      <c r="M27" s="38"/>
      <c r="N27" s="38"/>
    </row>
    <row r="28" spans="2:7" ht="18.75" thickBot="1">
      <c r="B28" s="7"/>
      <c r="C28" s="32">
        <f>(IF(F26&gt;7.5,(61.04/100*(C26/1000)),(IF(F26&lt;1.2,0,(40.38/100*(C26/1000))))))*1.2</f>
        <v>0</v>
      </c>
      <c r="D28" s="10"/>
      <c r="E28" s="4"/>
      <c r="F28" s="10"/>
      <c r="G28" s="5"/>
    </row>
    <row r="29" spans="2:7" ht="19.5" thickBot="1" thickTop="1">
      <c r="B29" s="19" t="s">
        <v>13</v>
      </c>
      <c r="C29" s="18">
        <f>ROUNDUP(C28,2)</f>
        <v>0</v>
      </c>
      <c r="D29" s="35" t="s">
        <v>12</v>
      </c>
      <c r="E29" s="10"/>
      <c r="F29" s="10"/>
      <c r="G29" s="5"/>
    </row>
    <row r="30" spans="2:7" ht="14.25" thickBot="1" thickTop="1">
      <c r="B30" s="15"/>
      <c r="C30" s="17"/>
      <c r="D30" s="16"/>
      <c r="E30" s="16"/>
      <c r="F30" s="16"/>
      <c r="G30" s="11"/>
    </row>
    <row r="31" spans="2:7" ht="19.5" thickBot="1" thickTop="1">
      <c r="B31" s="20" t="s">
        <v>7</v>
      </c>
      <c r="C31" s="24"/>
      <c r="D31" s="24"/>
      <c r="E31" s="24"/>
      <c r="F31" s="24"/>
      <c r="G31" s="22"/>
    </row>
    <row r="32" spans="2:7" ht="5.25" customHeight="1" thickBot="1" thickTop="1">
      <c r="B32" s="13"/>
      <c r="C32" s="10"/>
      <c r="D32" s="10"/>
      <c r="E32" s="10"/>
      <c r="F32" s="10"/>
      <c r="G32" s="5"/>
    </row>
    <row r="33" spans="2:7" ht="19.5" thickBot="1" thickTop="1">
      <c r="B33" s="7" t="s">
        <v>0</v>
      </c>
      <c r="C33" s="8"/>
      <c r="D33" s="10"/>
      <c r="E33" s="10" t="s">
        <v>1</v>
      </c>
      <c r="F33" s="8"/>
      <c r="G33" s="5"/>
    </row>
    <row r="34" spans="2:14" s="33" customFormat="1" ht="15.75" thickTop="1">
      <c r="B34" s="34" t="s">
        <v>11</v>
      </c>
      <c r="C34" s="35"/>
      <c r="D34" s="35"/>
      <c r="E34" s="35" t="s">
        <v>19</v>
      </c>
      <c r="F34" s="35"/>
      <c r="G34" s="36"/>
      <c r="H34" s="38"/>
      <c r="I34" s="38"/>
      <c r="J34" s="38"/>
      <c r="K34" s="38"/>
      <c r="L34" s="38"/>
      <c r="M34" s="38"/>
      <c r="N34" s="38"/>
    </row>
    <row r="35" spans="2:7" ht="18.75" thickBot="1">
      <c r="B35" s="7"/>
      <c r="C35" s="32">
        <f>(IF(F33&gt;5.5,(279.469/100*(C33/1000)),(IF(F33&lt;1.2,0,(40.38/100*(C33/1000))))))*1.2</f>
        <v>0</v>
      </c>
      <c r="D35" s="10"/>
      <c r="E35" s="4"/>
      <c r="F35" s="10"/>
      <c r="G35" s="5"/>
    </row>
    <row r="36" spans="2:7" ht="19.5" thickBot="1" thickTop="1">
      <c r="B36" s="19" t="s">
        <v>13</v>
      </c>
      <c r="C36" s="18">
        <f>ROUNDUP(C35,2)</f>
        <v>0</v>
      </c>
      <c r="D36" s="35" t="s">
        <v>12</v>
      </c>
      <c r="E36" s="10"/>
      <c r="F36" s="10"/>
      <c r="G36" s="5"/>
    </row>
    <row r="37" spans="2:7" ht="14.25" thickBot="1" thickTop="1">
      <c r="B37" s="15"/>
      <c r="C37" s="16"/>
      <c r="D37" s="16"/>
      <c r="E37" s="16"/>
      <c r="F37" s="16"/>
      <c r="G37" s="11"/>
    </row>
    <row r="38" spans="2:7" ht="19.5" thickBot="1" thickTop="1">
      <c r="B38" s="20" t="s">
        <v>8</v>
      </c>
      <c r="C38" s="21"/>
      <c r="D38" s="21"/>
      <c r="E38" s="21"/>
      <c r="F38" s="21"/>
      <c r="G38" s="22"/>
    </row>
    <row r="39" spans="2:7" ht="5.25" customHeight="1" thickBot="1" thickTop="1">
      <c r="B39" s="6"/>
      <c r="C39" s="6"/>
      <c r="D39" s="6"/>
      <c r="E39" s="6"/>
      <c r="F39" s="6"/>
      <c r="G39" s="5"/>
    </row>
    <row r="40" spans="2:7" ht="19.5" thickBot="1" thickTop="1">
      <c r="B40" s="7" t="s">
        <v>0</v>
      </c>
      <c r="C40" s="8"/>
      <c r="D40" s="6"/>
      <c r="E40" s="10" t="s">
        <v>1</v>
      </c>
      <c r="F40" s="8"/>
      <c r="G40" s="5"/>
    </row>
    <row r="41" spans="2:14" s="33" customFormat="1" ht="15.75" thickTop="1">
      <c r="B41" s="34" t="s">
        <v>5</v>
      </c>
      <c r="C41" s="38"/>
      <c r="D41" s="38"/>
      <c r="E41" s="35" t="s">
        <v>20</v>
      </c>
      <c r="F41" s="38"/>
      <c r="G41" s="36"/>
      <c r="H41" s="38"/>
      <c r="I41" s="38"/>
      <c r="J41" s="38"/>
      <c r="K41" s="38"/>
      <c r="L41" s="38"/>
      <c r="M41" s="38"/>
      <c r="N41" s="38"/>
    </row>
    <row r="42" spans="2:7" ht="13.5" thickBot="1">
      <c r="B42" s="6"/>
      <c r="C42" s="30">
        <f>(VLOOKUP(F40,N3:O10,2,1)*(C40/1000))*1.2</f>
        <v>0</v>
      </c>
      <c r="D42" s="6"/>
      <c r="E42" s="6"/>
      <c r="F42" s="6"/>
      <c r="G42" s="5"/>
    </row>
    <row r="43" spans="2:7" ht="19.5" thickBot="1" thickTop="1">
      <c r="B43" s="19" t="s">
        <v>13</v>
      </c>
      <c r="C43" s="18">
        <f>ROUNDUP(C42,2)</f>
        <v>0</v>
      </c>
      <c r="D43" s="35" t="s">
        <v>12</v>
      </c>
      <c r="E43" s="6"/>
      <c r="F43" s="6"/>
      <c r="G43" s="5"/>
    </row>
    <row r="44" spans="2:7" ht="14.25" thickBot="1" thickTop="1">
      <c r="B44" s="6"/>
      <c r="C44" s="6"/>
      <c r="D44" s="6"/>
      <c r="E44" s="6"/>
      <c r="F44" s="6"/>
      <c r="G44" s="11"/>
    </row>
    <row r="45" spans="2:7" ht="19.5" thickBot="1" thickTop="1">
      <c r="B45" s="20" t="s">
        <v>16</v>
      </c>
      <c r="C45" s="24"/>
      <c r="D45" s="24"/>
      <c r="E45" s="24"/>
      <c r="F45" s="24"/>
      <c r="G45" s="22"/>
    </row>
    <row r="46" spans="2:7" ht="7.5" customHeight="1" thickBot="1" thickTop="1">
      <c r="B46" s="13"/>
      <c r="C46" s="10"/>
      <c r="D46" s="10"/>
      <c r="E46" s="10"/>
      <c r="F46" s="10"/>
      <c r="G46" s="5"/>
    </row>
    <row r="47" spans="2:7" ht="19.5" thickBot="1" thickTop="1">
      <c r="B47" s="7" t="s">
        <v>0</v>
      </c>
      <c r="C47" s="8"/>
      <c r="D47" s="10"/>
      <c r="E47" s="10" t="s">
        <v>1</v>
      </c>
      <c r="F47" s="8"/>
      <c r="G47" s="5"/>
    </row>
    <row r="48" spans="2:14" s="33" customFormat="1" ht="15.75" thickTop="1">
      <c r="B48" s="34" t="s">
        <v>5</v>
      </c>
      <c r="C48" s="35"/>
      <c r="D48" s="35"/>
      <c r="E48" s="35" t="s">
        <v>20</v>
      </c>
      <c r="F48" s="35"/>
      <c r="G48" s="36"/>
      <c r="H48" s="38"/>
      <c r="I48" s="38"/>
      <c r="J48" s="38"/>
      <c r="K48" s="38"/>
      <c r="L48" s="38"/>
      <c r="M48" s="38"/>
      <c r="N48" s="38"/>
    </row>
    <row r="49" spans="2:7" ht="18.75" thickBot="1">
      <c r="B49" s="6"/>
      <c r="C49" s="30">
        <f>(VLOOKUP(F47,N13:O20,2,1)*(C47/1000))*1.2</f>
        <v>0</v>
      </c>
      <c r="D49" s="10"/>
      <c r="E49" s="10"/>
      <c r="F49" s="10"/>
      <c r="G49" s="5"/>
    </row>
    <row r="50" spans="2:7" ht="19.5" thickBot="1" thickTop="1">
      <c r="B50" s="19" t="s">
        <v>13</v>
      </c>
      <c r="C50" s="18">
        <f>ROUNDUP(C49,2)</f>
        <v>0</v>
      </c>
      <c r="D50" s="35" t="s">
        <v>12</v>
      </c>
      <c r="E50" s="6"/>
      <c r="F50" s="6"/>
      <c r="G50" s="5"/>
    </row>
    <row r="51" spans="2:7" ht="14.25" thickBot="1" thickTop="1">
      <c r="B51" s="15"/>
      <c r="C51" s="16"/>
      <c r="D51" s="16"/>
      <c r="E51" s="16"/>
      <c r="F51" s="16"/>
      <c r="G51" s="11"/>
    </row>
    <row r="52" spans="2:7" ht="21.75" thickBot="1" thickTop="1">
      <c r="B52" s="20" t="s">
        <v>4</v>
      </c>
      <c r="C52" s="23"/>
      <c r="D52" s="23"/>
      <c r="E52" s="23"/>
      <c r="F52" s="23"/>
      <c r="G52" s="22"/>
    </row>
    <row r="53" spans="2:7" ht="2.25" customHeight="1" thickBot="1" thickTop="1">
      <c r="B53" s="12"/>
      <c r="C53" s="9"/>
      <c r="D53" s="9"/>
      <c r="E53" s="9"/>
      <c r="F53" s="9"/>
      <c r="G53" s="5"/>
    </row>
    <row r="54" spans="2:7" ht="21.75" thickBot="1" thickTop="1">
      <c r="B54" s="7" t="s">
        <v>0</v>
      </c>
      <c r="C54" s="8"/>
      <c r="D54" s="9"/>
      <c r="E54" s="10" t="s">
        <v>1</v>
      </c>
      <c r="F54" s="14"/>
      <c r="G54" s="5"/>
    </row>
    <row r="55" spans="2:14" s="33" customFormat="1" ht="15.75" thickTop="1">
      <c r="B55" s="34" t="s">
        <v>5</v>
      </c>
      <c r="C55" s="35"/>
      <c r="D55" s="35"/>
      <c r="E55" s="35" t="s">
        <v>21</v>
      </c>
      <c r="F55" s="35"/>
      <c r="G55" s="36"/>
      <c r="H55" s="38"/>
      <c r="I55" s="38"/>
      <c r="J55" s="38"/>
      <c r="K55" s="38"/>
      <c r="L55" s="38"/>
      <c r="M55" s="38"/>
      <c r="N55" s="38"/>
    </row>
    <row r="56" spans="2:7" ht="21" thickBot="1">
      <c r="B56" s="12"/>
      <c r="C56" s="31">
        <f>((C54/1000)*(F54/100)*28.74)*1.2</f>
        <v>0</v>
      </c>
      <c r="D56" s="9"/>
      <c r="E56" s="9"/>
      <c r="F56" s="9"/>
      <c r="G56" s="5"/>
    </row>
    <row r="57" spans="2:7" ht="21.75" thickBot="1" thickTop="1">
      <c r="B57" s="19" t="s">
        <v>13</v>
      </c>
      <c r="C57" s="18">
        <f>ROUNDUP(C56,2)</f>
        <v>0</v>
      </c>
      <c r="D57" s="35" t="s">
        <v>12</v>
      </c>
      <c r="E57" s="9"/>
      <c r="F57" s="9"/>
      <c r="G57" s="5"/>
    </row>
    <row r="58" spans="2:7" ht="14.25" thickBot="1" thickTop="1">
      <c r="B58" s="15"/>
      <c r="C58" s="16"/>
      <c r="D58" s="16"/>
      <c r="E58" s="16"/>
      <c r="F58" s="16"/>
      <c r="G58" s="11"/>
    </row>
    <row r="59" ht="13.5" thickTop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Vasant Chari</dc:creator>
  <cp:keywords/>
  <dc:description/>
  <cp:lastModifiedBy>Carol Devaney</cp:lastModifiedBy>
  <dcterms:created xsi:type="dcterms:W3CDTF">2011-07-20T11:00:55Z</dcterms:created>
  <dcterms:modified xsi:type="dcterms:W3CDTF">2017-03-20T11:18:07Z</dcterms:modified>
  <cp:category/>
  <cp:version/>
  <cp:contentType/>
  <cp:contentStatus/>
</cp:coreProperties>
</file>